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 condivisi\UOC_AUOTA_Amministrazione\Area CONTROLLO DI GESTIONE\STRUTTURE SOCIO SANITARIE\Calcolo Personale\CS Anziani\"/>
    </mc:Choice>
  </mc:AlternateContent>
  <bookViews>
    <workbookView xWindow="0" yWindow="0" windowWidth="20490" windowHeight="7755"/>
  </bookViews>
  <sheets>
    <sheet name="CENTRO SERVIZ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I17" i="1"/>
  <c r="K17" i="1" s="1"/>
  <c r="I14" i="1"/>
  <c r="I13" i="1"/>
  <c r="I11" i="1"/>
  <c r="I10" i="1"/>
  <c r="I9" i="1"/>
  <c r="J9" i="1" s="1"/>
  <c r="I8" i="1"/>
  <c r="M8" i="1" l="1"/>
  <c r="K10" i="1"/>
  <c r="J13" i="1"/>
  <c r="K13" i="1" s="1"/>
  <c r="K8" i="1"/>
  <c r="I12" i="1"/>
  <c r="C20" i="1"/>
  <c r="E17" i="1" l="1"/>
  <c r="H17" i="1" s="1"/>
  <c r="G20" i="1"/>
  <c r="E20" i="1" l="1"/>
  <c r="G15" i="1"/>
  <c r="C15" i="1"/>
  <c r="E14" i="1"/>
  <c r="H14" i="1" s="1"/>
  <c r="E13" i="1"/>
  <c r="H13" i="1" s="1"/>
  <c r="D13" i="1"/>
  <c r="F13" i="1" s="1"/>
  <c r="G12" i="1"/>
  <c r="E10" i="1"/>
  <c r="H10" i="1" s="1"/>
  <c r="F8" i="1"/>
  <c r="E8" i="1"/>
  <c r="H8" i="1" s="1"/>
  <c r="E15" i="1" l="1"/>
  <c r="H15" i="1" s="1"/>
  <c r="I15" i="1"/>
  <c r="K15" i="1" s="1"/>
  <c r="C21" i="1"/>
  <c r="I20" i="1"/>
  <c r="K20" i="1" s="1"/>
  <c r="C16" i="1"/>
  <c r="G16" i="1"/>
  <c r="E12" i="1"/>
  <c r="H20" i="1"/>
  <c r="G21" i="1" l="1"/>
  <c r="I21" i="1"/>
  <c r="K21" i="1" s="1"/>
  <c r="I16" i="1"/>
  <c r="K16" i="1" s="1"/>
  <c r="K12" i="1"/>
  <c r="H12" i="1"/>
  <c r="E21" i="1"/>
  <c r="E16" i="1"/>
  <c r="H16" i="1" s="1"/>
  <c r="H21" i="1" l="1"/>
</calcChain>
</file>

<file path=xl/sharedStrings.xml><?xml version="1.0" encoding="utf-8"?>
<sst xmlns="http://schemas.openxmlformats.org/spreadsheetml/2006/main" count="48" uniqueCount="48">
  <si>
    <r>
      <t>Tipologia di Struttura:</t>
    </r>
    <r>
      <rPr>
        <sz val="14"/>
        <rFont val="Arial"/>
        <family val="2"/>
      </rPr>
      <t xml:space="preserve"> Centro Servizi persone anziane non autosufficienti</t>
    </r>
  </si>
  <si>
    <t>Inserire i dati nelle celle azzurre</t>
  </si>
  <si>
    <t>(DGR 1720/2022)</t>
  </si>
  <si>
    <t>N° PRESENZE ANNO &gt;&gt;</t>
  </si>
  <si>
    <t>RUOLO FUNZIONALE</t>
  </si>
  <si>
    <t>Minuti medi/settimana/ospite
STANDARD</t>
  </si>
  <si>
    <t>Minuti medi/settimana x tutte le presenze
STANDARD</t>
  </si>
  <si>
    <t>DELTA
(minuti anno per tutti gli ospiti)</t>
  </si>
  <si>
    <t>Minuti medi/settimana/ospite
CALCOLATO
(in base ai dati inseriti)</t>
  </si>
  <si>
    <t>DELTA
(minuti/settimana/ospite)</t>
  </si>
  <si>
    <t>Coordinatore 
(minuti/settimana/ospite)</t>
  </si>
  <si>
    <t>Assistenza sanitaria</t>
  </si>
  <si>
    <t>OSS-S/OSS con formazione complementare e infermieri generici ad esaurimento</t>
  </si>
  <si>
    <r>
      <t xml:space="preserve">MAX min/sett/ospite standard 
</t>
    </r>
    <r>
      <rPr>
        <b/>
        <sz val="10"/>
        <rFont val="Arial"/>
        <family val="2"/>
      </rPr>
      <t>OSS-S/inf. gener.</t>
    </r>
    <r>
      <rPr>
        <sz val="10"/>
        <rFont val="Arial"/>
        <family val="2"/>
      </rPr>
      <t xml:space="preserve"> 
(30%)</t>
    </r>
  </si>
  <si>
    <t>TOTALE ASSISTENZA SANITARIA</t>
  </si>
  <si>
    <t>Assistenza socio-sanitaria
oss e/o oss con formazione complementare in assistenza sanitaria/OSS - S laddove non già quantificato nell’area sanitaria***</t>
  </si>
  <si>
    <t>Assistenza diretta</t>
  </si>
  <si>
    <t>Assistenza indiretta**</t>
  </si>
  <si>
    <t>TOTALE ASSISTENZA SOCIO-SANITARIA</t>
  </si>
  <si>
    <t>Totale Assistenza sanitaria e socio-sanitaria</t>
  </si>
  <si>
    <t>Assistenza sociale</t>
  </si>
  <si>
    <t>TOTALE ASSISTENZA SOCIALE</t>
  </si>
  <si>
    <t>TOTALE</t>
  </si>
  <si>
    <t>L’organizzazione del personale dell’area socio sanitaria deve garantire una adeguata modulazione di servizi nell’arco delle 24 ore commisurata al numero e alla tipologia di ospiti ivi accolti e lo standard minimo complessivo di personale sanitario e socio-sanitario di questa area, viene quantificato in complessivi 1.043 minuti medi/settimana/ospite</t>
  </si>
  <si>
    <t>° "Nel caso in cui l’attività di coordinamento non sia svolta da personale infermieristico la stessa deve essere comunque assicurata, nell’ambito della salvaguardia di funzioni svolte a termine a personam per un minimo di 21 minuti medi/settimana/ospite."</t>
  </si>
  <si>
    <t>°° "lo standard minimo complessivo di questa area viene fissato in 147,00 minuti medi/settimana/ospite di assistenza infermieristica ai quali concorrono le attività rese dal coordinatore quantificate in un massimo di 21 minuti medi/settimana/ospite quando in possesso dei requisiti previsti per la funzione infermieristica."</t>
  </si>
  <si>
    <t>*Deve essere garantito il servizio infermieristico nelle 24 ore sulla base delle disposizioni organizzative del Centro di servizi formalizzato coi piani di attività.</t>
  </si>
  <si>
    <t>**Assistenza indiretta all’ospite nel nucleo</t>
  </si>
  <si>
    <t>Pulizia dei locali di nucleo</t>
  </si>
  <si>
    <t>Allontanamento dei rifiuti e biancheria nell’arco della giornata</t>
  </si>
  <si>
    <t>Ritiro distribuzione biancheria piana e personale degli ospiti</t>
  </si>
  <si>
    <t>Rifacimento letti e riordino delle camere</t>
  </si>
  <si>
    <t>Accompagnamento dell’ospite in altri spazi della struttura</t>
  </si>
  <si>
    <t>Collaborare nella organizzazione della preparazione delle colazioni, delle merende, dei pranzi e delle cene</t>
  </si>
  <si>
    <t>Collaborare alla sorveglianza indiretta dell’utenza</t>
  </si>
  <si>
    <t>Varie altre commissioni generiche</t>
  </si>
  <si>
    <t>Ogni altra funzione correlata alla ottimizzazione dell’organizzazione dei servizi di nucleo che non preveda</t>
  </si>
  <si>
    <t>interventi diretti sull’ospite di stretta competenza del personale sanitario e socio sanitario</t>
  </si>
  <si>
    <t>***Altre professionalità previste dall’accordo contrattuale con l’Azienda ULSS La presenza di altro personale sanitario quali medici curanti, medici specialisti, psicologi, fisioterapisti, logopedisti, è garantita dall’Azienda ULSS di riferimento e/o come regolamentato dall’Accordo Contrattuale pro tempo vigente che regola il rapporto convenzionale tra il centro servizi e la locale Azienda Sanitaria territorialmente competente.</t>
  </si>
  <si>
    <t>****Per la figura dello psicologo si precisa che non concorrono allo standard qui previsto le ore di servizio già quantificate all’art. 7 dell’ALLEGATO A Dgr 1231 del 14.8.2018 e succ. modifiche ed integrazioni.</t>
  </si>
  <si>
    <t>educatore professionale socio sanitario, educatore socio pedagogico</t>
  </si>
  <si>
    <t xml:space="preserve"> psicologo****</t>
  </si>
  <si>
    <t>Infermiere*</t>
  </si>
  <si>
    <t>Coordinatore (infermiere)°°</t>
  </si>
  <si>
    <t>Coordinatore (non infermiere)°</t>
  </si>
  <si>
    <t>assistente sociale</t>
  </si>
  <si>
    <t>Minuti/anno per tutti gli ospiti</t>
  </si>
  <si>
    <t>Minuti anno per tutti gli ospiti
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</si>
</sst>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000000"/>
  </numFmts>
  <fonts count="7" x14ac:knownFonts="1"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5" tint="-0.49998474074526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3" fontId="3" fillId="2" borderId="16" xfId="0" applyNumberFormat="1" applyFont="1" applyFill="1" applyBorder="1" applyAlignment="1" applyProtection="1">
      <alignment horizontal="center" vertical="center"/>
      <protection locked="0"/>
    </xf>
    <xf numFmtId="3" fontId="3" fillId="2" borderId="22" xfId="0" applyNumberFormat="1" applyFont="1" applyFill="1" applyBorder="1" applyAlignment="1" applyProtection="1">
      <alignment horizontal="center" vertical="center"/>
      <protection locked="0"/>
    </xf>
    <xf numFmtId="3" fontId="3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Fill="1" applyProtection="1"/>
    <xf numFmtId="0" fontId="1" fillId="0" borderId="0" xfId="0" applyFo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Protection="1"/>
    <xf numFmtId="0" fontId="5" fillId="0" borderId="0" xfId="0" applyFont="1" applyBorder="1" applyAlignment="1" applyProtection="1">
      <alignment vertical="center" wrapText="1"/>
    </xf>
    <xf numFmtId="2" fontId="0" fillId="0" borderId="0" xfId="0" applyNumberFormat="1" applyProtection="1"/>
    <xf numFmtId="164" fontId="0" fillId="0" borderId="0" xfId="0" applyNumberFormat="1" applyProtection="1"/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vertical="center"/>
    </xf>
    <xf numFmtId="4" fontId="0" fillId="0" borderId="19" xfId="0" applyNumberFormat="1" applyFont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left" vertical="center"/>
    </xf>
    <xf numFmtId="3" fontId="0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27" xfId="0" applyFont="1" applyBorder="1" applyAlignment="1" applyProtection="1">
      <alignment horizontal="left" vertical="center" wrapText="1"/>
    </xf>
    <xf numFmtId="4" fontId="0" fillId="0" borderId="30" xfId="0" applyNumberFormat="1" applyFont="1" applyBorder="1" applyAlignment="1" applyProtection="1">
      <alignment horizontal="center" vertical="center"/>
    </xf>
    <xf numFmtId="3" fontId="0" fillId="0" borderId="35" xfId="0" applyNumberFormat="1" applyFont="1" applyBorder="1" applyAlignment="1" applyProtection="1">
      <alignment horizontal="center" vertical="center" wrapText="1"/>
    </xf>
    <xf numFmtId="10" fontId="0" fillId="0" borderId="9" xfId="0" applyNumberFormat="1" applyFill="1" applyBorder="1" applyAlignment="1" applyProtection="1">
      <alignment horizontal="center" vertical="center"/>
    </xf>
    <xf numFmtId="3" fontId="6" fillId="3" borderId="36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left" vertical="center"/>
    </xf>
    <xf numFmtId="3" fontId="0" fillId="0" borderId="12" xfId="0" applyNumberFormat="1" applyFont="1" applyBorder="1" applyAlignment="1" applyProtection="1">
      <alignment horizontal="center" vertical="center"/>
    </xf>
    <xf numFmtId="4" fontId="0" fillId="0" borderId="12" xfId="0" applyNumberFormat="1" applyFont="1" applyBorder="1" applyAlignment="1" applyProtection="1">
      <alignment horizontal="center" vertical="center"/>
    </xf>
    <xf numFmtId="4" fontId="0" fillId="0" borderId="17" xfId="0" applyNumberFormat="1" applyFont="1" applyFill="1" applyBorder="1" applyAlignment="1" applyProtection="1">
      <alignment horizontal="center" vertical="center"/>
    </xf>
    <xf numFmtId="0" fontId="0" fillId="0" borderId="42" xfId="0" applyBorder="1" applyAlignment="1" applyProtection="1">
      <alignment horizontal="left" vertical="center"/>
    </xf>
    <xf numFmtId="3" fontId="0" fillId="0" borderId="28" xfId="0" applyNumberFormat="1" applyFont="1" applyBorder="1" applyAlignment="1" applyProtection="1">
      <alignment horizontal="center" vertical="center"/>
    </xf>
    <xf numFmtId="4" fontId="0" fillId="0" borderId="28" xfId="0" applyNumberFormat="1" applyFont="1" applyBorder="1" applyAlignment="1" applyProtection="1">
      <alignment horizontal="center" vertical="center"/>
    </xf>
    <xf numFmtId="4" fontId="0" fillId="0" borderId="33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4" borderId="25" xfId="0" applyNumberFormat="1" applyFont="1" applyFill="1" applyBorder="1" applyAlignment="1" applyProtection="1">
      <alignment horizontal="center" vertical="center"/>
    </xf>
    <xf numFmtId="4" fontId="6" fillId="4" borderId="45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3" fontId="5" fillId="0" borderId="0" xfId="0" applyNumberFormat="1" applyFont="1" applyBorder="1" applyAlignment="1" applyProtection="1">
      <alignment horizontal="center" vertical="center"/>
    </xf>
    <xf numFmtId="3" fontId="5" fillId="4" borderId="36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Font="1" applyAlignment="1" applyProtection="1">
      <alignment horizontal="left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3" fontId="0" fillId="0" borderId="13" xfId="0" applyNumberFormat="1" applyFont="1" applyBorder="1" applyAlignment="1" applyProtection="1">
      <alignment horizontal="center" vertical="center"/>
    </xf>
    <xf numFmtId="3" fontId="0" fillId="0" borderId="20" xfId="0" applyNumberFormat="1" applyFont="1" applyBorder="1" applyAlignment="1" applyProtection="1">
      <alignment horizontal="center" vertical="center"/>
    </xf>
    <xf numFmtId="3" fontId="0" fillId="0" borderId="29" xfId="0" applyNumberFormat="1" applyFont="1" applyBorder="1" applyAlignment="1" applyProtection="1">
      <alignment horizontal="center" vertical="center"/>
    </xf>
    <xf numFmtId="4" fontId="0" fillId="0" borderId="14" xfId="0" applyNumberFormat="1" applyFont="1" applyBorder="1" applyAlignment="1" applyProtection="1">
      <alignment horizontal="center" vertical="center" wrapText="1"/>
    </xf>
    <xf numFmtId="4" fontId="0" fillId="0" borderId="19" xfId="0" applyNumberFormat="1" applyFont="1" applyBorder="1" applyAlignment="1" applyProtection="1">
      <alignment horizontal="center" vertical="center" wrapText="1"/>
    </xf>
    <xf numFmtId="4" fontId="0" fillId="0" borderId="15" xfId="0" applyNumberFormat="1" applyFont="1" applyBorder="1" applyAlignment="1" applyProtection="1">
      <alignment horizontal="center" vertical="center"/>
    </xf>
    <xf numFmtId="4" fontId="0" fillId="0" borderId="21" xfId="0" applyNumberFormat="1" applyFont="1" applyBorder="1" applyAlignment="1" applyProtection="1">
      <alignment horizontal="center" vertical="center"/>
    </xf>
    <xf numFmtId="4" fontId="0" fillId="0" borderId="31" xfId="0" applyNumberFormat="1" applyFont="1" applyBorder="1" applyAlignment="1" applyProtection="1">
      <alignment horizontal="center" vertical="center"/>
    </xf>
    <xf numFmtId="4" fontId="0" fillId="0" borderId="16" xfId="0" applyNumberFormat="1" applyFont="1" applyFill="1" applyBorder="1" applyAlignment="1" applyProtection="1">
      <alignment horizontal="center" vertical="center"/>
    </xf>
    <xf numFmtId="4" fontId="0" fillId="0" borderId="22" xfId="0" applyNumberFormat="1" applyFont="1" applyFill="1" applyBorder="1" applyAlignment="1" applyProtection="1">
      <alignment horizontal="center" vertical="center"/>
    </xf>
    <xf numFmtId="2" fontId="0" fillId="0" borderId="14" xfId="0" applyNumberFormat="1" applyFont="1" applyBorder="1" applyAlignment="1" applyProtection="1">
      <alignment horizontal="center" vertical="center" wrapText="1"/>
    </xf>
    <xf numFmtId="2" fontId="0" fillId="0" borderId="15" xfId="0" applyNumberFormat="1" applyFont="1" applyBorder="1" applyAlignment="1" applyProtection="1">
      <alignment horizontal="center" vertical="center" wrapText="1"/>
    </xf>
    <xf numFmtId="2" fontId="0" fillId="0" borderId="47" xfId="0" applyNumberFormat="1" applyFont="1" applyFill="1" applyBorder="1" applyAlignment="1" applyProtection="1">
      <alignment horizontal="center" vertical="center" wrapText="1"/>
    </xf>
    <xf numFmtId="2" fontId="0" fillId="0" borderId="48" xfId="0" applyNumberFormat="1" applyFont="1" applyFill="1" applyBorder="1" applyAlignment="1" applyProtection="1">
      <alignment horizontal="center" vertical="center" wrapText="1"/>
    </xf>
    <xf numFmtId="4" fontId="0" fillId="0" borderId="24" xfId="0" applyNumberFormat="1" applyFont="1" applyFill="1" applyBorder="1" applyAlignment="1" applyProtection="1">
      <alignment horizontal="center" vertical="center"/>
    </xf>
    <xf numFmtId="4" fontId="0" fillId="0" borderId="33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4" fontId="0" fillId="0" borderId="17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3" fontId="0" fillId="0" borderId="19" xfId="0" applyNumberFormat="1" applyFont="1" applyBorder="1" applyAlignment="1" applyProtection="1">
      <alignment horizontal="center" vertical="center"/>
    </xf>
    <xf numFmtId="3" fontId="0" fillId="0" borderId="28" xfId="0" applyNumberFormat="1" applyFont="1" applyBorder="1" applyAlignment="1" applyProtection="1">
      <alignment horizontal="center" vertical="center"/>
    </xf>
    <xf numFmtId="4" fontId="0" fillId="0" borderId="30" xfId="0" applyNumberFormat="1" applyFont="1" applyBorder="1" applyAlignment="1" applyProtection="1">
      <alignment horizontal="center" vertical="center" wrapText="1"/>
    </xf>
    <xf numFmtId="4" fontId="0" fillId="0" borderId="32" xfId="0" applyNumberFormat="1" applyFont="1" applyFill="1" applyBorder="1" applyAlignment="1" applyProtection="1">
      <alignment horizontal="center" vertical="center"/>
    </xf>
    <xf numFmtId="4" fontId="0" fillId="0" borderId="8" xfId="0" applyNumberFormat="1" applyFont="1" applyFill="1" applyBorder="1" applyAlignment="1" applyProtection="1">
      <alignment horizontal="center" vertical="center" wrapText="1"/>
    </xf>
    <xf numFmtId="4" fontId="0" fillId="0" borderId="25" xfId="0" applyNumberFormat="1" applyFont="1" applyFill="1" applyBorder="1" applyAlignment="1" applyProtection="1">
      <alignment horizontal="center" vertical="center" wrapText="1"/>
    </xf>
    <xf numFmtId="4" fontId="0" fillId="0" borderId="41" xfId="0" applyNumberFormat="1" applyFont="1" applyBorder="1" applyAlignment="1" applyProtection="1">
      <alignment horizontal="center" vertical="center"/>
    </xf>
    <xf numFmtId="4" fontId="0" fillId="0" borderId="44" xfId="0" applyNumberFormat="1" applyFont="1" applyBorder="1" applyAlignment="1" applyProtection="1">
      <alignment horizontal="center" vertical="center"/>
    </xf>
    <xf numFmtId="4" fontId="0" fillId="0" borderId="7" xfId="0" applyNumberFormat="1" applyFont="1" applyFill="1" applyBorder="1" applyAlignment="1" applyProtection="1">
      <alignment horizontal="center" vertical="center"/>
    </xf>
    <xf numFmtId="4" fontId="0" fillId="0" borderId="36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3" fontId="6" fillId="3" borderId="2" xfId="0" applyNumberFormat="1" applyFont="1" applyFill="1" applyBorder="1" applyAlignment="1" applyProtection="1">
      <alignment horizontal="center" vertical="center"/>
    </xf>
    <xf numFmtId="3" fontId="6" fillId="3" borderId="4" xfId="0" applyNumberFormat="1" applyFont="1" applyFill="1" applyBorder="1" applyAlignment="1" applyProtection="1">
      <alignment horizontal="center"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3" fontId="0" fillId="0" borderId="40" xfId="0" applyNumberFormat="1" applyFont="1" applyBorder="1" applyAlignment="1" applyProtection="1">
      <alignment horizontal="center" vertical="center"/>
    </xf>
    <xf numFmtId="3" fontId="0" fillId="0" borderId="43" xfId="0" applyNumberFormat="1" applyFont="1" applyBorder="1" applyAlignment="1" applyProtection="1">
      <alignment horizontal="center" vertical="center"/>
    </xf>
    <xf numFmtId="4" fontId="0" fillId="0" borderId="40" xfId="0" applyNumberFormat="1" applyFont="1" applyBorder="1" applyAlignment="1" applyProtection="1">
      <alignment horizontal="center" vertical="center"/>
    </xf>
    <xf numFmtId="4" fontId="0" fillId="0" borderId="43" xfId="0" applyNumberFormat="1" applyFont="1" applyBorder="1" applyAlignment="1" applyProtection="1">
      <alignment horizontal="center" vertical="center"/>
    </xf>
    <xf numFmtId="0" fontId="0" fillId="0" borderId="0" xfId="0" quotePrefix="1" applyAlignment="1" applyProtection="1">
      <alignment horizontal="left" vertical="center" wrapText="1"/>
    </xf>
    <xf numFmtId="4" fontId="6" fillId="3" borderId="2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/>
    </xf>
    <xf numFmtId="3" fontId="6" fillId="4" borderId="4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</xf>
    <xf numFmtId="4" fontId="6" fillId="4" borderId="4" xfId="0" applyNumberFormat="1" applyFont="1" applyFill="1" applyBorder="1" applyAlignment="1" applyProtection="1">
      <alignment horizontal="center" vertical="center"/>
    </xf>
    <xf numFmtId="4" fontId="6" fillId="4" borderId="3" xfId="0" applyNumberFormat="1" applyFont="1" applyFill="1" applyBorder="1" applyAlignment="1" applyProtection="1">
      <alignment horizontal="center" vertical="center"/>
    </xf>
    <xf numFmtId="3" fontId="0" fillId="0" borderId="5" xfId="0" applyNumberFormat="1" applyFont="1" applyBorder="1" applyAlignment="1" applyProtection="1">
      <alignment horizontal="center" vertical="center"/>
    </xf>
    <xf numFmtId="3" fontId="0" fillId="0" borderId="6" xfId="0" applyNumberFormat="1" applyFont="1" applyBorder="1" applyAlignment="1" applyProtection="1">
      <alignment horizontal="center" vertical="center"/>
    </xf>
    <xf numFmtId="3" fontId="0" fillId="0" borderId="26" xfId="0" applyNumberFormat="1" applyFont="1" applyBorder="1" applyAlignment="1" applyProtection="1">
      <alignment horizontal="center" vertical="center"/>
    </xf>
    <xf numFmtId="3" fontId="0" fillId="0" borderId="18" xfId="0" applyNumberFormat="1" applyFont="1" applyBorder="1" applyAlignment="1" applyProtection="1">
      <alignment horizontal="center" vertical="center"/>
    </xf>
    <xf numFmtId="3" fontId="0" fillId="0" borderId="11" xfId="0" applyNumberFormat="1" applyFont="1" applyBorder="1" applyAlignment="1" applyProtection="1">
      <alignment horizontal="center" vertical="center"/>
    </xf>
    <xf numFmtId="3" fontId="0" fillId="0" borderId="34" xfId="0" applyNumberFormat="1" applyFont="1" applyBorder="1" applyAlignment="1" applyProtection="1">
      <alignment horizontal="center" vertical="center"/>
    </xf>
    <xf numFmtId="4" fontId="0" fillId="0" borderId="5" xfId="0" applyNumberFormat="1" applyFont="1" applyBorder="1" applyAlignment="1" applyProtection="1">
      <alignment horizontal="center" vertical="center"/>
    </xf>
    <xf numFmtId="4" fontId="0" fillId="0" borderId="6" xfId="0" applyNumberFormat="1" applyFont="1" applyBorder="1" applyAlignment="1" applyProtection="1">
      <alignment horizontal="center" vertical="center"/>
    </xf>
    <xf numFmtId="4" fontId="0" fillId="0" borderId="26" xfId="0" applyNumberFormat="1" applyFont="1" applyBorder="1" applyAlignment="1" applyProtection="1">
      <alignment horizontal="center" vertical="center"/>
    </xf>
    <xf numFmtId="4" fontId="0" fillId="0" borderId="18" xfId="0" applyNumberFormat="1" applyFont="1" applyBorder="1" applyAlignment="1" applyProtection="1">
      <alignment horizontal="center" vertical="center"/>
    </xf>
    <xf numFmtId="4" fontId="0" fillId="0" borderId="11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9" xfId="0" applyNumberFormat="1" applyFont="1" applyFill="1" applyBorder="1" applyAlignment="1" applyProtection="1">
      <alignment horizontal="center" vertical="center"/>
    </xf>
    <xf numFmtId="4" fontId="0" fillId="0" borderId="10" xfId="0" applyNumberFormat="1" applyFont="1" applyBorder="1" applyAlignment="1" applyProtection="1">
      <alignment horizontal="center" vertical="center"/>
    </xf>
    <xf numFmtId="4" fontId="0" fillId="0" borderId="0" xfId="0" applyNumberFormat="1" applyFont="1" applyBorder="1" applyAlignment="1" applyProtection="1">
      <alignment horizontal="center" vertical="center"/>
    </xf>
    <xf numFmtId="4" fontId="0" fillId="0" borderId="38" xfId="0" applyNumberFormat="1" applyFont="1" applyBorder="1" applyAlignment="1" applyProtection="1">
      <alignment horizontal="center" vertical="center"/>
    </xf>
    <xf numFmtId="0" fontId="0" fillId="0" borderId="46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5" fillId="4" borderId="2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3" fontId="5" fillId="4" borderId="2" xfId="0" applyNumberFormat="1" applyFont="1" applyFill="1" applyBorder="1" applyAlignment="1" applyProtection="1">
      <alignment horizontal="center" vertical="center"/>
    </xf>
    <xf numFmtId="3" fontId="5" fillId="4" borderId="4" xfId="0" applyNumberFormat="1" applyFont="1" applyFill="1" applyBorder="1" applyAlignment="1" applyProtection="1">
      <alignment horizontal="center" vertical="center"/>
    </xf>
    <xf numFmtId="0" fontId="6" fillId="0" borderId="46" xfId="0" quotePrefix="1" applyFont="1" applyBorder="1" applyAlignment="1" applyProtection="1">
      <alignment horizontal="center"/>
    </xf>
    <xf numFmtId="0" fontId="6" fillId="0" borderId="46" xfId="0" applyFont="1" applyBorder="1" applyAlignment="1" applyProtection="1">
      <alignment horizontal="center"/>
    </xf>
    <xf numFmtId="4" fontId="5" fillId="4" borderId="2" xfId="0" applyNumberFormat="1" applyFont="1" applyFill="1" applyBorder="1" applyAlignment="1" applyProtection="1">
      <alignment horizontal="center" vertical="center"/>
    </xf>
    <xf numFmtId="4" fontId="5" fillId="4" borderId="3" xfId="0" applyNumberFormat="1" applyFont="1" applyFill="1" applyBorder="1" applyAlignment="1" applyProtection="1">
      <alignment horizontal="center" vertical="center"/>
    </xf>
  </cellXfs>
  <cellStyles count="1">
    <cellStyle name="Normale" xfId="0" builtinId="0"/>
  </cellStyles>
  <dxfs count="31"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</dxfs>
  <tableStyles count="0" defaultTableStyle="TableStyleMedium2" defaultPivotStyle="PivotStyleLight16"/>
  <colors>
    <mruColors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zoomScaleNormal="100" zoomScaleSheetLayoutView="100" workbookViewId="0"/>
  </sheetViews>
  <sheetFormatPr defaultRowHeight="12.75" x14ac:dyDescent="0.2"/>
  <cols>
    <col min="1" max="1" width="31.28515625" style="4" customWidth="1"/>
    <col min="2" max="2" width="42.140625" style="4" customWidth="1"/>
    <col min="3" max="3" width="11.42578125" style="4" customWidth="1"/>
    <col min="4" max="4" width="10.140625" style="5" customWidth="1"/>
    <col min="5" max="5" width="15" style="5" customWidth="1"/>
    <col min="6" max="6" width="12.5703125" style="5" customWidth="1"/>
    <col min="7" max="7" width="14.5703125" style="5" customWidth="1"/>
    <col min="8" max="8" width="12.140625" style="4" customWidth="1"/>
    <col min="9" max="9" width="13.140625" style="4" customWidth="1"/>
    <col min="10" max="10" width="9.28515625" style="4" customWidth="1"/>
    <col min="11" max="11" width="12.85546875" style="4" customWidth="1"/>
    <col min="12" max="12" width="26" style="4" customWidth="1"/>
    <col min="13" max="13" width="10" style="4" customWidth="1"/>
    <col min="14" max="14" width="22.140625" style="4" customWidth="1"/>
    <col min="15" max="15" width="28.5703125" style="4" customWidth="1"/>
    <col min="16" max="16" width="12.42578125" style="4" customWidth="1"/>
    <col min="17" max="16384" width="9.140625" style="4"/>
  </cols>
  <sheetData>
    <row r="1" spans="1:15" ht="13.5" thickBot="1" x14ac:dyDescent="0.25"/>
    <row r="2" spans="1:15" ht="18.75" thickBot="1" x14ac:dyDescent="0.3">
      <c r="A2" s="6" t="s">
        <v>0</v>
      </c>
      <c r="G2" s="7"/>
      <c r="H2" s="78" t="s">
        <v>1</v>
      </c>
      <c r="I2" s="79"/>
      <c r="J2" s="80"/>
      <c r="K2" s="8"/>
    </row>
    <row r="3" spans="1:15" ht="15" x14ac:dyDescent="0.2">
      <c r="B3" s="9" t="s">
        <v>2</v>
      </c>
    </row>
    <row r="4" spans="1:15" ht="15.75" thickBot="1" x14ac:dyDescent="0.25">
      <c r="B4" s="9"/>
    </row>
    <row r="5" spans="1:15" ht="27.75" customHeight="1" thickBot="1" x14ac:dyDescent="0.25">
      <c r="A5" s="10" t="s">
        <v>3</v>
      </c>
      <c r="B5" s="51"/>
      <c r="M5" s="11"/>
      <c r="O5" s="12"/>
    </row>
    <row r="6" spans="1:15" ht="13.5" thickBot="1" x14ac:dyDescent="0.25">
      <c r="B6" s="13"/>
    </row>
    <row r="7" spans="1:15" ht="64.5" customHeight="1" thickBot="1" x14ac:dyDescent="0.25">
      <c r="B7" s="14" t="s">
        <v>4</v>
      </c>
      <c r="C7" s="52" t="s">
        <v>5</v>
      </c>
      <c r="D7" s="53"/>
      <c r="E7" s="54" t="s">
        <v>47</v>
      </c>
      <c r="F7" s="55" t="s">
        <v>6</v>
      </c>
      <c r="G7" s="15" t="s">
        <v>46</v>
      </c>
      <c r="H7" s="16" t="s">
        <v>7</v>
      </c>
      <c r="I7" s="54" t="s">
        <v>8</v>
      </c>
      <c r="J7" s="56"/>
      <c r="K7" s="17" t="s">
        <v>9</v>
      </c>
      <c r="L7" s="18"/>
    </row>
    <row r="8" spans="1:15" ht="30.75" customHeight="1" thickBot="1" x14ac:dyDescent="0.25">
      <c r="B8" s="19" t="s">
        <v>44</v>
      </c>
      <c r="C8" s="57">
        <v>21</v>
      </c>
      <c r="D8" s="59">
        <v>147</v>
      </c>
      <c r="E8" s="62">
        <f>(C8*$B$5)/7.019</f>
        <v>0</v>
      </c>
      <c r="F8" s="64">
        <f>(D8*$B$5)/7.019</f>
        <v>0</v>
      </c>
      <c r="G8" s="1"/>
      <c r="H8" s="67">
        <f>(G8+G9)-E8</f>
        <v>0</v>
      </c>
      <c r="I8" s="69" t="str">
        <f>IF($B$5,(G8/$B$5)*7.019,"")</f>
        <v/>
      </c>
      <c r="J8" s="70"/>
      <c r="K8" s="81" t="str">
        <f>IFERROR((I8+I9)-C8,"")</f>
        <v/>
      </c>
      <c r="L8" s="88" t="s">
        <v>10</v>
      </c>
      <c r="M8" s="71" t="str">
        <f>IFERROR(I8+I9,"")</f>
        <v/>
      </c>
    </row>
    <row r="9" spans="1:15" ht="17.25" customHeight="1" thickBot="1" x14ac:dyDescent="0.25">
      <c r="A9" s="82" t="s">
        <v>11</v>
      </c>
      <c r="B9" s="20" t="s">
        <v>43</v>
      </c>
      <c r="C9" s="58"/>
      <c r="D9" s="60"/>
      <c r="E9" s="63"/>
      <c r="F9" s="65"/>
      <c r="G9" s="2"/>
      <c r="H9" s="68"/>
      <c r="I9" s="21" t="str">
        <f>IF($B$5,(G9/$B$5)*7.019,"")</f>
        <v/>
      </c>
      <c r="J9" s="65" t="str">
        <f>IF($B$5,I9+I10+I11,"")</f>
        <v/>
      </c>
      <c r="K9" s="73"/>
      <c r="L9" s="89"/>
      <c r="M9" s="72"/>
    </row>
    <row r="10" spans="1:15" ht="17.25" customHeight="1" thickBot="1" x14ac:dyDescent="0.25">
      <c r="A10" s="83"/>
      <c r="B10" s="22" t="s">
        <v>42</v>
      </c>
      <c r="C10" s="84">
        <v>126</v>
      </c>
      <c r="D10" s="60"/>
      <c r="E10" s="63">
        <f>(C10*$B$5)/7.019</f>
        <v>0</v>
      </c>
      <c r="F10" s="65"/>
      <c r="G10" s="2"/>
      <c r="H10" s="68">
        <f>(G10+G11)-E10</f>
        <v>0</v>
      </c>
      <c r="I10" s="21" t="str">
        <f>IF($B$5,(G10/$B$5)*7.019,"")</f>
        <v/>
      </c>
      <c r="J10" s="65"/>
      <c r="K10" s="73" t="str">
        <f>IFERROR((I10+I11)-C10,"")</f>
        <v/>
      </c>
      <c r="L10" s="23"/>
      <c r="M10" s="24"/>
    </row>
    <row r="11" spans="1:15" ht="59.25" customHeight="1" thickBot="1" x14ac:dyDescent="0.25">
      <c r="A11" s="83"/>
      <c r="B11" s="25" t="s">
        <v>12</v>
      </c>
      <c r="C11" s="85"/>
      <c r="D11" s="61"/>
      <c r="E11" s="86"/>
      <c r="F11" s="66"/>
      <c r="G11" s="3"/>
      <c r="H11" s="87"/>
      <c r="I11" s="26" t="str">
        <f>IF($B$5,(G11/$B$5)*7.019,"")</f>
        <v/>
      </c>
      <c r="J11" s="66"/>
      <c r="K11" s="74"/>
      <c r="L11" s="27" t="s">
        <v>13</v>
      </c>
      <c r="M11" s="28" t="str">
        <f>IF($G$10,$G$11/$G$10,"")</f>
        <v/>
      </c>
    </row>
    <row r="12" spans="1:15" ht="17.25" customHeight="1" thickBot="1" x14ac:dyDescent="0.25">
      <c r="A12" s="94" t="s">
        <v>14</v>
      </c>
      <c r="B12" s="95"/>
      <c r="C12" s="96">
        <v>147</v>
      </c>
      <c r="D12" s="97"/>
      <c r="E12" s="98">
        <f>E8+E10</f>
        <v>0</v>
      </c>
      <c r="F12" s="99"/>
      <c r="G12" s="29">
        <f>SUM(G8:G11)</f>
        <v>0</v>
      </c>
      <c r="H12" s="30">
        <f t="shared" ref="H12:H21" si="0">G12-E12</f>
        <v>0</v>
      </c>
      <c r="I12" s="98">
        <f>SUM(I8:I11)</f>
        <v>0</v>
      </c>
      <c r="J12" s="100"/>
      <c r="K12" s="31">
        <f>I12-C12</f>
        <v>-147</v>
      </c>
      <c r="L12" s="23"/>
    </row>
    <row r="13" spans="1:15" ht="50.25" customHeight="1" x14ac:dyDescent="0.2">
      <c r="A13" s="83" t="s">
        <v>15</v>
      </c>
      <c r="B13" s="32" t="s">
        <v>16</v>
      </c>
      <c r="C13" s="33">
        <v>721</v>
      </c>
      <c r="D13" s="104">
        <f>C13+C14</f>
        <v>896</v>
      </c>
      <c r="E13" s="34">
        <f>(C13*$B$5)/7.019</f>
        <v>0</v>
      </c>
      <c r="F13" s="106">
        <f>(D13*$B$5)/7.019</f>
        <v>0</v>
      </c>
      <c r="G13" s="2"/>
      <c r="H13" s="35">
        <f t="shared" si="0"/>
        <v>0</v>
      </c>
      <c r="I13" s="34" t="str">
        <f>IF($B$5,(G13/$B$5)*7.019,"")</f>
        <v/>
      </c>
      <c r="J13" s="90" t="str">
        <f>IF($B$5,I13+I14,"")</f>
        <v/>
      </c>
      <c r="K13" s="92" t="str">
        <f>IFERROR(J13-D13,"")</f>
        <v/>
      </c>
    </row>
    <row r="14" spans="1:15" ht="41.25" customHeight="1" thickBot="1" x14ac:dyDescent="0.25">
      <c r="A14" s="83"/>
      <c r="B14" s="36" t="s">
        <v>17</v>
      </c>
      <c r="C14" s="37">
        <v>175</v>
      </c>
      <c r="D14" s="105"/>
      <c r="E14" s="38">
        <f>(C14*$B$5)/7.019</f>
        <v>0</v>
      </c>
      <c r="F14" s="107"/>
      <c r="G14" s="2"/>
      <c r="H14" s="39">
        <f t="shared" si="0"/>
        <v>0</v>
      </c>
      <c r="I14" s="38" t="str">
        <f>IF($B$5,(G14/$B$5)*7.019,"")</f>
        <v/>
      </c>
      <c r="J14" s="91"/>
      <c r="K14" s="93"/>
      <c r="L14" s="23"/>
    </row>
    <row r="15" spans="1:15" ht="20.25" customHeight="1" thickBot="1" x14ac:dyDescent="0.25">
      <c r="A15" s="94" t="s">
        <v>18</v>
      </c>
      <c r="B15" s="95"/>
      <c r="C15" s="96">
        <f>C13+C14</f>
        <v>896</v>
      </c>
      <c r="D15" s="97"/>
      <c r="E15" s="109">
        <f>E13+E14</f>
        <v>0</v>
      </c>
      <c r="F15" s="110"/>
      <c r="G15" s="40">
        <f>SUM(G13:G14)</f>
        <v>0</v>
      </c>
      <c r="H15" s="30">
        <f t="shared" si="0"/>
        <v>0</v>
      </c>
      <c r="I15" s="109">
        <f>SUM(I13:I14)</f>
        <v>0</v>
      </c>
      <c r="J15" s="111"/>
      <c r="K15" s="31">
        <f>I15-C15</f>
        <v>-896</v>
      </c>
      <c r="L15" s="23"/>
    </row>
    <row r="16" spans="1:15" ht="23.25" customHeight="1" thickBot="1" x14ac:dyDescent="0.25">
      <c r="A16" s="112" t="s">
        <v>19</v>
      </c>
      <c r="B16" s="113"/>
      <c r="C16" s="114">
        <f>C12+C15</f>
        <v>1043</v>
      </c>
      <c r="D16" s="115"/>
      <c r="E16" s="116">
        <f>E12+E15</f>
        <v>0</v>
      </c>
      <c r="F16" s="117"/>
      <c r="G16" s="42">
        <f>G12+G15</f>
        <v>0</v>
      </c>
      <c r="H16" s="43">
        <f t="shared" si="0"/>
        <v>0</v>
      </c>
      <c r="I16" s="116">
        <f>I12+I15</f>
        <v>0</v>
      </c>
      <c r="J16" s="118"/>
      <c r="K16" s="41">
        <f>I16-C16</f>
        <v>-1043</v>
      </c>
      <c r="L16" s="23"/>
    </row>
    <row r="17" spans="1:14" ht="28.5" customHeight="1" thickBot="1" x14ac:dyDescent="0.25">
      <c r="A17" s="82" t="s">
        <v>20</v>
      </c>
      <c r="B17" s="44" t="s">
        <v>40</v>
      </c>
      <c r="C17" s="119">
        <v>56</v>
      </c>
      <c r="D17" s="120"/>
      <c r="E17" s="125">
        <f>(C17*$B$5)/7.019</f>
        <v>0</v>
      </c>
      <c r="F17" s="126"/>
      <c r="G17" s="2"/>
      <c r="H17" s="92">
        <f>(G17+G18+G19)-E17</f>
        <v>0</v>
      </c>
      <c r="I17" s="132" t="str">
        <f>IF($B$5,((G17+G18+G19)/$B$5)*7.019,"")</f>
        <v/>
      </c>
      <c r="J17" s="132"/>
      <c r="K17" s="75" t="str">
        <f>IFERROR(I17-C17,"")</f>
        <v/>
      </c>
      <c r="L17" s="23"/>
    </row>
    <row r="18" spans="1:14" ht="23.25" customHeight="1" thickBot="1" x14ac:dyDescent="0.25">
      <c r="A18" s="83"/>
      <c r="B18" s="44" t="s">
        <v>45</v>
      </c>
      <c r="C18" s="121"/>
      <c r="D18" s="122"/>
      <c r="E18" s="127"/>
      <c r="F18" s="128"/>
      <c r="G18" s="2"/>
      <c r="H18" s="131"/>
      <c r="I18" s="133"/>
      <c r="J18" s="133"/>
      <c r="K18" s="76"/>
      <c r="L18" s="23"/>
    </row>
    <row r="19" spans="1:14" ht="41.25" customHeight="1" thickBot="1" x14ac:dyDescent="0.25">
      <c r="A19" s="101"/>
      <c r="B19" s="44" t="s">
        <v>41</v>
      </c>
      <c r="C19" s="123"/>
      <c r="D19" s="124"/>
      <c r="E19" s="129"/>
      <c r="F19" s="130"/>
      <c r="G19" s="2"/>
      <c r="H19" s="93"/>
      <c r="I19" s="134"/>
      <c r="J19" s="134"/>
      <c r="K19" s="77"/>
      <c r="L19" s="23"/>
    </row>
    <row r="20" spans="1:14" ht="20.25" customHeight="1" thickBot="1" x14ac:dyDescent="0.25">
      <c r="A20" s="102" t="s">
        <v>21</v>
      </c>
      <c r="B20" s="103"/>
      <c r="C20" s="96">
        <f>SUM(C17)</f>
        <v>56</v>
      </c>
      <c r="D20" s="97"/>
      <c r="E20" s="109">
        <f>E17</f>
        <v>0</v>
      </c>
      <c r="F20" s="110"/>
      <c r="G20" s="40">
        <f>SUM(G17:G19)</f>
        <v>0</v>
      </c>
      <c r="H20" s="30">
        <f t="shared" si="0"/>
        <v>0</v>
      </c>
      <c r="I20" s="109">
        <f>SUM(I17)</f>
        <v>0</v>
      </c>
      <c r="J20" s="111"/>
      <c r="K20" s="31">
        <f>I20-C20</f>
        <v>-56</v>
      </c>
      <c r="L20" s="45"/>
    </row>
    <row r="21" spans="1:14" ht="16.5" thickBot="1" x14ac:dyDescent="0.3">
      <c r="A21" s="137" t="s">
        <v>22</v>
      </c>
      <c r="B21" s="138"/>
      <c r="C21" s="139">
        <f>C12+C15+C20</f>
        <v>1099</v>
      </c>
      <c r="D21" s="140"/>
      <c r="E21" s="139">
        <f>E12+E15+E20</f>
        <v>0</v>
      </c>
      <c r="F21" s="140"/>
      <c r="G21" s="46">
        <f>G12+G15+G20</f>
        <v>0</v>
      </c>
      <c r="H21" s="43">
        <f t="shared" si="0"/>
        <v>0</v>
      </c>
      <c r="I21" s="143">
        <f>I12+I15+I20</f>
        <v>0</v>
      </c>
      <c r="J21" s="144"/>
      <c r="K21" s="47">
        <f>I21-C21</f>
        <v>-1099</v>
      </c>
    </row>
    <row r="22" spans="1:14" x14ac:dyDescent="0.2">
      <c r="L22" s="48"/>
      <c r="M22" s="48"/>
    </row>
    <row r="23" spans="1:14" ht="35.25" customHeight="1" x14ac:dyDescent="0.2">
      <c r="A23" s="108" t="s">
        <v>23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48"/>
      <c r="M23" s="48"/>
      <c r="N23" s="49"/>
    </row>
    <row r="24" spans="1:14" ht="35.25" customHeight="1" x14ac:dyDescent="0.2">
      <c r="A24" s="108" t="s">
        <v>24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48"/>
      <c r="M24" s="48"/>
      <c r="N24" s="49"/>
    </row>
    <row r="25" spans="1:14" ht="35.25" customHeight="1" x14ac:dyDescent="0.2">
      <c r="A25" s="108" t="s">
        <v>25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48"/>
      <c r="M25" s="48"/>
      <c r="N25" s="49"/>
    </row>
    <row r="26" spans="1:14" ht="25.5" customHeight="1" x14ac:dyDescent="0.2">
      <c r="A26" s="108" t="s">
        <v>26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N26" s="49"/>
    </row>
    <row r="27" spans="1:14" x14ac:dyDescent="0.2">
      <c r="A27" s="141" t="s">
        <v>27</v>
      </c>
      <c r="B27" s="142"/>
      <c r="C27" s="142"/>
    </row>
    <row r="28" spans="1:14" x14ac:dyDescent="0.2">
      <c r="A28" s="135" t="s">
        <v>28</v>
      </c>
      <c r="B28" s="135"/>
      <c r="C28" s="135"/>
      <c r="D28" s="136"/>
      <c r="E28" s="136"/>
      <c r="F28" s="136"/>
      <c r="G28" s="136"/>
      <c r="H28" s="136"/>
      <c r="I28" s="50"/>
      <c r="J28" s="50"/>
      <c r="K28" s="50"/>
    </row>
    <row r="29" spans="1:14" x14ac:dyDescent="0.2">
      <c r="A29" s="135" t="s">
        <v>29</v>
      </c>
      <c r="B29" s="135"/>
      <c r="C29" s="135"/>
      <c r="D29" s="136"/>
      <c r="E29" s="136"/>
      <c r="F29" s="136"/>
      <c r="G29" s="136"/>
      <c r="H29" s="136"/>
      <c r="I29" s="50"/>
      <c r="J29" s="50"/>
      <c r="K29" s="50"/>
    </row>
    <row r="30" spans="1:14" x14ac:dyDescent="0.2">
      <c r="A30" s="135" t="s">
        <v>30</v>
      </c>
      <c r="B30" s="135"/>
      <c r="C30" s="135"/>
      <c r="D30" s="136"/>
      <c r="E30" s="136"/>
      <c r="F30" s="136"/>
      <c r="G30" s="136"/>
      <c r="H30" s="136"/>
      <c r="I30" s="50"/>
      <c r="J30" s="50"/>
      <c r="K30" s="50"/>
    </row>
    <row r="31" spans="1:14" x14ac:dyDescent="0.2">
      <c r="A31" s="135" t="s">
        <v>31</v>
      </c>
      <c r="B31" s="135"/>
      <c r="C31" s="135"/>
      <c r="D31" s="136"/>
      <c r="E31" s="136"/>
      <c r="F31" s="136"/>
      <c r="G31" s="136"/>
      <c r="H31" s="136"/>
      <c r="I31" s="50"/>
      <c r="J31" s="50"/>
      <c r="K31" s="50"/>
    </row>
    <row r="32" spans="1:14" x14ac:dyDescent="0.2">
      <c r="A32" s="135" t="s">
        <v>32</v>
      </c>
      <c r="B32" s="135"/>
      <c r="C32" s="135"/>
      <c r="D32" s="136"/>
      <c r="E32" s="136"/>
      <c r="F32" s="136"/>
      <c r="G32" s="136"/>
      <c r="H32" s="136"/>
      <c r="I32" s="50"/>
      <c r="J32" s="50"/>
      <c r="K32" s="50"/>
    </row>
    <row r="33" spans="1:13" x14ac:dyDescent="0.2">
      <c r="A33" s="135" t="s">
        <v>33</v>
      </c>
      <c r="B33" s="135"/>
      <c r="C33" s="135"/>
      <c r="D33" s="136"/>
      <c r="E33" s="136"/>
      <c r="F33" s="136"/>
      <c r="G33" s="136"/>
      <c r="H33" s="136"/>
      <c r="I33" s="50"/>
      <c r="J33" s="50"/>
      <c r="K33" s="50"/>
    </row>
    <row r="34" spans="1:13" x14ac:dyDescent="0.2">
      <c r="A34" s="135" t="s">
        <v>34</v>
      </c>
      <c r="B34" s="135"/>
      <c r="C34" s="135"/>
      <c r="D34" s="136"/>
      <c r="E34" s="136"/>
      <c r="F34" s="136"/>
      <c r="G34" s="136"/>
      <c r="H34" s="136"/>
      <c r="I34" s="50"/>
      <c r="J34" s="50"/>
      <c r="K34" s="50"/>
    </row>
    <row r="35" spans="1:13" x14ac:dyDescent="0.2">
      <c r="A35" s="135" t="s">
        <v>35</v>
      </c>
      <c r="B35" s="135"/>
      <c r="C35" s="135"/>
      <c r="D35" s="136"/>
      <c r="E35" s="136"/>
      <c r="F35" s="136"/>
      <c r="G35" s="136"/>
      <c r="H35" s="136"/>
      <c r="I35" s="50"/>
      <c r="J35" s="50"/>
      <c r="K35" s="50"/>
    </row>
    <row r="36" spans="1:13" x14ac:dyDescent="0.2">
      <c r="A36" s="135" t="s">
        <v>36</v>
      </c>
      <c r="B36" s="135"/>
      <c r="C36" s="135"/>
      <c r="D36" s="136"/>
      <c r="E36" s="136"/>
      <c r="F36" s="136"/>
      <c r="G36" s="136"/>
      <c r="H36" s="136"/>
      <c r="I36" s="50"/>
      <c r="J36" s="50"/>
      <c r="K36" s="50"/>
    </row>
    <row r="37" spans="1:13" x14ac:dyDescent="0.2">
      <c r="A37" s="135" t="s">
        <v>37</v>
      </c>
      <c r="B37" s="135"/>
      <c r="C37" s="135"/>
      <c r="D37" s="136"/>
      <c r="E37" s="136"/>
      <c r="F37" s="136"/>
      <c r="G37" s="136"/>
      <c r="H37" s="136"/>
      <c r="I37" s="50"/>
      <c r="J37" s="50"/>
      <c r="K37" s="50"/>
      <c r="L37" s="48"/>
      <c r="M37" s="48"/>
    </row>
    <row r="38" spans="1:13" ht="47.25" customHeight="1" x14ac:dyDescent="0.2">
      <c r="A38" s="108" t="s">
        <v>38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48"/>
      <c r="M38" s="48"/>
    </row>
    <row r="39" spans="1:13" ht="28.5" customHeight="1" x14ac:dyDescent="0.2">
      <c r="A39" s="108" t="s">
        <v>39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</row>
  </sheetData>
  <sheetProtection algorithmName="SHA-512" hashValue="LPNwqbeY1gMf7JpyyFQ7w/PLzJkH/V9EXn8Zyl7LjuIkuF4owL5XxyrkjETbGM8mIBKN5yyyhcLklQ/RykHh2Q==" saltValue="HidEkOJvxQuFWIM6J8Hy0g==" spinCount="100000" sheet="1" objects="1" scenarios="1"/>
  <mergeCells count="77">
    <mergeCell ref="A32:C32"/>
    <mergeCell ref="D32:H32"/>
    <mergeCell ref="A39:K39"/>
    <mergeCell ref="A33:C33"/>
    <mergeCell ref="D33:H33"/>
    <mergeCell ref="A34:C34"/>
    <mergeCell ref="D34:H34"/>
    <mergeCell ref="A35:C35"/>
    <mergeCell ref="D35:H35"/>
    <mergeCell ref="A36:C36"/>
    <mergeCell ref="D36:H36"/>
    <mergeCell ref="A37:C37"/>
    <mergeCell ref="D37:H37"/>
    <mergeCell ref="A38:K38"/>
    <mergeCell ref="A25:K25"/>
    <mergeCell ref="A26:K26"/>
    <mergeCell ref="A27:C27"/>
    <mergeCell ref="A28:C28"/>
    <mergeCell ref="D28:H28"/>
    <mergeCell ref="A30:C30"/>
    <mergeCell ref="D30:H30"/>
    <mergeCell ref="A31:C31"/>
    <mergeCell ref="D31:H31"/>
    <mergeCell ref="A29:C29"/>
    <mergeCell ref="D29:H29"/>
    <mergeCell ref="A24:K24"/>
    <mergeCell ref="E20:F20"/>
    <mergeCell ref="I20:J20"/>
    <mergeCell ref="A15:B15"/>
    <mergeCell ref="C15:D15"/>
    <mergeCell ref="E15:F15"/>
    <mergeCell ref="I15:J15"/>
    <mergeCell ref="A16:B16"/>
    <mergeCell ref="C16:D16"/>
    <mergeCell ref="E16:F16"/>
    <mergeCell ref="I16:J16"/>
    <mergeCell ref="C17:D19"/>
    <mergeCell ref="E17:F19"/>
    <mergeCell ref="H17:H19"/>
    <mergeCell ref="I17:J19"/>
    <mergeCell ref="C20:D20"/>
    <mergeCell ref="A20:B20"/>
    <mergeCell ref="A13:A14"/>
    <mergeCell ref="D13:D14"/>
    <mergeCell ref="F13:F14"/>
    <mergeCell ref="A23:K23"/>
    <mergeCell ref="A21:B21"/>
    <mergeCell ref="C21:D21"/>
    <mergeCell ref="E21:F21"/>
    <mergeCell ref="I21:J21"/>
    <mergeCell ref="A12:B12"/>
    <mergeCell ref="C12:D12"/>
    <mergeCell ref="E12:F12"/>
    <mergeCell ref="I12:J12"/>
    <mergeCell ref="A17:A19"/>
    <mergeCell ref="A9:A11"/>
    <mergeCell ref="C10:C11"/>
    <mergeCell ref="E10:E11"/>
    <mergeCell ref="H10:H11"/>
    <mergeCell ref="L8:L9"/>
    <mergeCell ref="M8:M9"/>
    <mergeCell ref="J9:J11"/>
    <mergeCell ref="K10:K11"/>
    <mergeCell ref="K17:K19"/>
    <mergeCell ref="H2:J2"/>
    <mergeCell ref="K8:K9"/>
    <mergeCell ref="J13:J14"/>
    <mergeCell ref="K13:K14"/>
    <mergeCell ref="C7:D7"/>
    <mergeCell ref="E7:F7"/>
    <mergeCell ref="I7:J7"/>
    <mergeCell ref="C8:C9"/>
    <mergeCell ref="D8:D11"/>
    <mergeCell ref="E8:E9"/>
    <mergeCell ref="F8:F11"/>
    <mergeCell ref="H8:H9"/>
    <mergeCell ref="I8:J8"/>
  </mergeCells>
  <conditionalFormatting sqref="M11">
    <cfRule type="cellIs" dxfId="30" priority="38" operator="lessThan">
      <formula>0.3</formula>
    </cfRule>
    <cfRule type="cellIs" dxfId="29" priority="39" operator="greaterThanOrEqual">
      <formula>0.3</formula>
    </cfRule>
  </conditionalFormatting>
  <conditionalFormatting sqref="M8:M9">
    <cfRule type="expression" dxfId="28" priority="34">
      <formula>$M$8&gt;=21</formula>
    </cfRule>
    <cfRule type="expression" dxfId="27" priority="37">
      <formula>$M$8&lt;21</formula>
    </cfRule>
  </conditionalFormatting>
  <conditionalFormatting sqref="H13">
    <cfRule type="expression" dxfId="26" priority="36">
      <formula>$H$13&lt;0</formula>
    </cfRule>
  </conditionalFormatting>
  <conditionalFormatting sqref="H12">
    <cfRule type="expression" dxfId="25" priority="35">
      <formula>$H$12&lt;0</formula>
    </cfRule>
  </conditionalFormatting>
  <conditionalFormatting sqref="H15">
    <cfRule type="expression" dxfId="24" priority="33">
      <formula>$H$15&lt;0</formula>
    </cfRule>
  </conditionalFormatting>
  <conditionalFormatting sqref="H20">
    <cfRule type="expression" dxfId="23" priority="32">
      <formula>$H$20&lt;0</formula>
    </cfRule>
  </conditionalFormatting>
  <conditionalFormatting sqref="K8:K9">
    <cfRule type="expression" dxfId="22" priority="26">
      <formula>K8&gt;=0</formula>
    </cfRule>
    <cfRule type="expression" dxfId="21" priority="27">
      <formula>K8&lt;0</formula>
    </cfRule>
  </conditionalFormatting>
  <conditionalFormatting sqref="K12">
    <cfRule type="expression" dxfId="20" priority="24">
      <formula>K12&gt;=0</formula>
    </cfRule>
    <cfRule type="expression" dxfId="19" priority="25">
      <formula>K12&lt;0</formula>
    </cfRule>
  </conditionalFormatting>
  <conditionalFormatting sqref="K10:K11">
    <cfRule type="expression" dxfId="18" priority="20">
      <formula>K10&gt;=0</formula>
    </cfRule>
    <cfRule type="expression" dxfId="17" priority="21">
      <formula>K10&lt;0</formula>
    </cfRule>
  </conditionalFormatting>
  <conditionalFormatting sqref="K13:K14">
    <cfRule type="expression" dxfId="16" priority="18">
      <formula>K13&gt;=0</formula>
    </cfRule>
    <cfRule type="expression" dxfId="15" priority="19">
      <formula>K13&lt;0</formula>
    </cfRule>
  </conditionalFormatting>
  <conditionalFormatting sqref="K16">
    <cfRule type="expression" dxfId="14" priority="16">
      <formula>K16&gt;=0</formula>
    </cfRule>
    <cfRule type="expression" dxfId="13" priority="17">
      <formula>K16&lt;0</formula>
    </cfRule>
  </conditionalFormatting>
  <conditionalFormatting sqref="K21">
    <cfRule type="expression" dxfId="12" priority="12">
      <formula>K21&gt;=0</formula>
    </cfRule>
    <cfRule type="expression" dxfId="11" priority="13">
      <formula>K21&lt;0</formula>
    </cfRule>
  </conditionalFormatting>
  <conditionalFormatting sqref="K17">
    <cfRule type="expression" dxfId="10" priority="10">
      <formula>K17&gt;=0</formula>
    </cfRule>
    <cfRule type="expression" dxfId="9" priority="11">
      <formula>K17&lt;0</formula>
    </cfRule>
  </conditionalFormatting>
  <conditionalFormatting sqref="K15">
    <cfRule type="expression" dxfId="8" priority="8">
      <formula>K15&gt;=0</formula>
    </cfRule>
    <cfRule type="expression" dxfId="7" priority="9">
      <formula>K15&lt;0</formula>
    </cfRule>
  </conditionalFormatting>
  <conditionalFormatting sqref="K20">
    <cfRule type="expression" dxfId="6" priority="6">
      <formula>K20&gt;=0</formula>
    </cfRule>
    <cfRule type="expression" dxfId="5" priority="7">
      <formula>K20&lt;0</formula>
    </cfRule>
  </conditionalFormatting>
  <conditionalFormatting sqref="H8:H9">
    <cfRule type="expression" dxfId="4" priority="5">
      <formula>$H$8&lt;0</formula>
    </cfRule>
  </conditionalFormatting>
  <conditionalFormatting sqref="H10:H11">
    <cfRule type="expression" dxfId="3" priority="4">
      <formula>$H$10&lt;0</formula>
    </cfRule>
  </conditionalFormatting>
  <conditionalFormatting sqref="H16">
    <cfRule type="expression" dxfId="2" priority="3">
      <formula>$H$16&lt;0</formula>
    </cfRule>
  </conditionalFormatting>
  <conditionalFormatting sqref="H17:H19">
    <cfRule type="expression" dxfId="1" priority="2">
      <formula>$H$17&lt;0</formula>
    </cfRule>
  </conditionalFormatting>
  <conditionalFormatting sqref="H21">
    <cfRule type="expression" dxfId="0" priority="1">
      <formula>$H$21&lt;0</formula>
    </cfRule>
  </conditionalFormatting>
  <pageMargins left="0.75" right="0.75" top="1" bottom="1" header="0.5" footer="0.5"/>
  <pageSetup paperSize="9" scale="47" orientation="landscape" r:id="rId1"/>
  <headerFooter alignWithMargins="0"/>
  <ignoredErrors>
    <ignoredError sqref="H15:H16 H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CENTRO SERVIZI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Donà</dc:creator>
  <cp:lastModifiedBy>Giulia Donà</cp:lastModifiedBy>
  <dcterms:created xsi:type="dcterms:W3CDTF">2023-04-12T13:35:33Z</dcterms:created>
  <dcterms:modified xsi:type="dcterms:W3CDTF">2023-04-27T12:20:08Z</dcterms:modified>
</cp:coreProperties>
</file>